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to.DOMENIS\Nextcloud\Yritused\Geomar_Uncertainty_2024\"/>
    </mc:Choice>
  </mc:AlternateContent>
  <xr:revisionPtr revIDLastSave="0" documentId="13_ncr:1_{84E02D05-BB30-4443-BB8D-775627872116}" xr6:coauthVersionLast="36" xr6:coauthVersionMax="36" xr10:uidLastSave="{00000000-0000-0000-0000-000000000000}"/>
  <bookViews>
    <workbookView xWindow="0" yWindow="0" windowWidth="28800" windowHeight="12225" xr2:uid="{C12B5C6A-85E1-4998-BB94-73CE62DF9149}"/>
  </bookViews>
  <sheets>
    <sheet name="U with Nordtest, Fe in seawat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N14" i="2"/>
  <c r="N15" i="2"/>
  <c r="O11" i="2"/>
  <c r="N11" i="2"/>
  <c r="O10" i="2"/>
  <c r="N10" i="2"/>
  <c r="O9" i="2"/>
  <c r="N9" i="2"/>
  <c r="O7" i="2"/>
  <c r="O8" i="2" s="1"/>
  <c r="N8" i="2"/>
  <c r="N7" i="2"/>
  <c r="K9" i="2"/>
  <c r="J9" i="2"/>
  <c r="I9" i="2"/>
  <c r="H9" i="2"/>
  <c r="K8" i="2"/>
  <c r="I8" i="2"/>
  <c r="H8" i="2"/>
  <c r="G9" i="2"/>
  <c r="G8" i="2"/>
  <c r="K6" i="2"/>
  <c r="K7" i="2" s="1"/>
  <c r="J6" i="2"/>
  <c r="I6" i="2"/>
  <c r="I7" i="2" s="1"/>
  <c r="H6" i="2"/>
  <c r="H7" i="2" s="1"/>
  <c r="K5" i="2"/>
  <c r="J5" i="2"/>
  <c r="I5" i="2"/>
  <c r="H5" i="2"/>
  <c r="G6" i="2"/>
  <c r="G7" i="2" s="1"/>
  <c r="G5" i="2"/>
  <c r="J7" i="2" l="1"/>
  <c r="J8" i="2" s="1"/>
  <c r="I11" i="2" s="1"/>
  <c r="B8" i="2" s="1"/>
  <c r="B9" i="2" s="1"/>
  <c r="B10" i="2" s="1"/>
</calcChain>
</file>

<file path=xl/sharedStrings.xml><?xml version="1.0" encoding="utf-8"?>
<sst xmlns="http://schemas.openxmlformats.org/spreadsheetml/2006/main" count="42" uniqueCount="37">
  <si>
    <t>Fe in seawater</t>
  </si>
  <si>
    <t>uncertainty is estimated in relative quantities</t>
  </si>
  <si>
    <t>Date</t>
  </si>
  <si>
    <t>GSC (nM)</t>
  </si>
  <si>
    <t>D2 (nM)</t>
  </si>
  <si>
    <t>D1 (nM)</t>
  </si>
  <si>
    <t>Mean</t>
  </si>
  <si>
    <t>SD</t>
  </si>
  <si>
    <t>RSD</t>
  </si>
  <si>
    <t>CSIS (nM)</t>
  </si>
  <si>
    <t>SCIS (nM)</t>
  </si>
  <si>
    <r>
      <t xml:space="preserve">Within-lab reproducibility data, for </t>
    </r>
    <r>
      <rPr>
        <b/>
        <i/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>)</t>
    </r>
  </si>
  <si>
    <t>Bias data, for u(bias)</t>
  </si>
  <si>
    <t>Fe (nM)</t>
  </si>
  <si>
    <t>D1</t>
  </si>
  <si>
    <t>D2</t>
  </si>
  <si>
    <t>RSD^2</t>
  </si>
  <si>
    <t>n-1</t>
  </si>
  <si>
    <r>
      <rPr>
        <b/>
        <i/>
        <sz val="11"/>
        <color theme="1"/>
        <rFont val="Calibri"/>
        <family val="2"/>
        <scheme val="minor"/>
      </rPr>
      <t>U (k</t>
    </r>
    <r>
      <rPr>
        <b/>
        <sz val="11"/>
        <color theme="1"/>
        <rFont val="Calibri"/>
        <family val="2"/>
        <scheme val="minor"/>
      </rPr>
      <t xml:space="preserve"> = 2) (nM)</t>
    </r>
  </si>
  <si>
    <r>
      <rPr>
        <b/>
        <i/>
        <sz val="11"/>
        <color theme="1"/>
        <rFont val="Calibri"/>
        <family val="2"/>
        <scheme val="minor"/>
      </rPr>
      <t>u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(nM)</t>
    </r>
  </si>
  <si>
    <r>
      <rPr>
        <b/>
        <i/>
        <sz val="11"/>
        <color theme="1"/>
        <rFont val="Calibri"/>
        <family val="2"/>
        <scheme val="minor"/>
      </rPr>
      <t>u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(rel)</t>
    </r>
  </si>
  <si>
    <t>Lab result</t>
  </si>
  <si>
    <r>
      <rPr>
        <b/>
        <i/>
        <sz val="11"/>
        <color theme="1"/>
        <rFont val="Calibri"/>
        <family val="2"/>
        <scheme val="minor"/>
      </rPr>
      <t>bias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(rel)</t>
    </r>
  </si>
  <si>
    <r>
      <rPr>
        <b/>
        <i/>
        <sz val="11"/>
        <rFont val="Calibri"/>
        <family val="2"/>
        <scheme val="minor"/>
      </rPr>
      <t>u</t>
    </r>
    <r>
      <rPr>
        <b/>
        <sz val="11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>C</t>
    </r>
    <r>
      <rPr>
        <b/>
        <sz val="11"/>
        <rFont val="Calibri"/>
        <family val="2"/>
        <scheme val="minor"/>
      </rPr>
      <t>ref) (rel) =</t>
    </r>
  </si>
  <si>
    <r>
      <rPr>
        <b/>
        <i/>
        <sz val="11"/>
        <rFont val="Calibri"/>
        <family val="2"/>
        <scheme val="minor"/>
      </rPr>
      <t>RMS</t>
    </r>
    <r>
      <rPr>
        <b/>
        <vertAlign val="subscript"/>
        <sz val="11"/>
        <rFont val="Calibri"/>
        <family val="2"/>
        <scheme val="minor"/>
      </rPr>
      <t>bias</t>
    </r>
    <r>
      <rPr>
        <b/>
        <sz val="11"/>
        <rFont val="Calibri"/>
        <family val="2"/>
        <scheme val="minor"/>
      </rPr>
      <t xml:space="preserve"> (rel) =</t>
    </r>
  </si>
  <si>
    <r>
      <rPr>
        <b/>
        <i/>
        <sz val="11"/>
        <rFont val="Calibri"/>
        <family val="2"/>
        <scheme val="minor"/>
      </rPr>
      <t>u</t>
    </r>
    <r>
      <rPr>
        <b/>
        <sz val="11"/>
        <rFont val="Calibri"/>
        <family val="2"/>
        <scheme val="minor"/>
      </rPr>
      <t>(bias) (rel) =</t>
    </r>
  </si>
  <si>
    <t>Measurement uncertainty, Nordtest approach</t>
  </si>
  <si>
    <t>Results:</t>
  </si>
  <si>
    <t>Certified reference materials D1 and D2</t>
  </si>
  <si>
    <t>Five samples, measured on different days</t>
  </si>
  <si>
    <t>C(Fe) (nM) =</t>
  </si>
  <si>
    <r>
      <rPr>
        <b/>
        <i/>
        <sz val="11"/>
        <color theme="1"/>
        <rFont val="Calibri"/>
        <family val="2"/>
        <scheme val="minor"/>
      </rPr>
      <t>bias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(nM)</t>
    </r>
  </si>
  <si>
    <r>
      <rPr>
        <b/>
        <i/>
        <sz val="11"/>
        <color theme="1"/>
        <rFont val="Calibri"/>
        <family val="2"/>
        <scheme val="minor"/>
      </rPr>
      <t>u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(rel) = </t>
    </r>
  </si>
  <si>
    <r>
      <rPr>
        <b/>
        <i/>
        <sz val="11"/>
        <color theme="1"/>
        <rFont val="Calibri"/>
        <family val="2"/>
        <scheme val="minor"/>
      </rPr>
      <t>u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(nM) = </t>
    </r>
  </si>
  <si>
    <r>
      <rPr>
        <b/>
        <i/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= 2) (nM) = </t>
    </r>
  </si>
  <si>
    <r>
      <t>Data from:</t>
    </r>
    <r>
      <rPr>
        <sz val="10"/>
        <color theme="1"/>
        <rFont val="Calibri"/>
        <family val="2"/>
        <scheme val="minor"/>
      </rPr>
      <t xml:space="preserve"> https://doi.org/10.3389/fmars.2018.00515</t>
    </r>
  </si>
  <si>
    <r>
      <t>u(</t>
    </r>
    <r>
      <rPr>
        <b/>
        <i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>) (rel) = pooled RSD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</si>
</sst>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77" formatCode="0.00000"/>
    <numFmt numFmtId="178" formatCode="0.0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2" fillId="3" borderId="0" xfId="0" applyNumberFormat="1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/>
    <xf numFmtId="0" fontId="0" fillId="0" borderId="0" xfId="0" applyFill="1"/>
    <xf numFmtId="0" fontId="2" fillId="0" borderId="0" xfId="0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/>
    <xf numFmtId="2" fontId="2" fillId="3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178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177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E8DA-63E1-4B4E-B67C-6B1C11F10F2A}">
  <dimension ref="A1:O68"/>
  <sheetViews>
    <sheetView tabSelected="1" zoomScale="155" zoomScaleNormal="155" workbookViewId="0">
      <selection activeCell="C8" sqref="C8"/>
    </sheetView>
  </sheetViews>
  <sheetFormatPr defaultRowHeight="15" x14ac:dyDescent="0.25"/>
  <cols>
    <col min="1" max="1" width="17.42578125" customWidth="1"/>
    <col min="2" max="2" width="9.140625" style="31"/>
    <col min="5" max="5" width="3" customWidth="1"/>
    <col min="6" max="6" width="11.85546875" style="1" customWidth="1"/>
    <col min="7" max="7" width="8.85546875" style="2" customWidth="1"/>
    <col min="8" max="10" width="9.140625" style="2"/>
    <col min="11" max="11" width="9.140625" style="1"/>
    <col min="12" max="12" width="3.140625" customWidth="1"/>
    <col min="13" max="13" width="15.5703125" style="8" customWidth="1"/>
    <col min="14" max="15" width="9.140625" style="1"/>
  </cols>
  <sheetData>
    <row r="1" spans="1:15" ht="18" x14ac:dyDescent="0.35">
      <c r="A1" s="15" t="s">
        <v>26</v>
      </c>
      <c r="B1" s="27"/>
      <c r="C1" s="16"/>
      <c r="D1" s="16"/>
      <c r="F1" s="10" t="s">
        <v>11</v>
      </c>
      <c r="G1" s="11"/>
      <c r="H1" s="11"/>
      <c r="I1" s="11"/>
      <c r="J1" s="11"/>
      <c r="K1" s="12"/>
      <c r="M1" s="10" t="s">
        <v>12</v>
      </c>
      <c r="N1" s="12"/>
      <c r="O1" s="12"/>
    </row>
    <row r="2" spans="1:15" ht="15.75" x14ac:dyDescent="0.25">
      <c r="A2" s="15" t="s">
        <v>0</v>
      </c>
      <c r="B2" s="27"/>
      <c r="C2" s="16"/>
      <c r="D2" s="16"/>
      <c r="F2" s="13" t="s">
        <v>29</v>
      </c>
      <c r="G2" s="11"/>
      <c r="H2" s="11"/>
      <c r="I2" s="11"/>
      <c r="J2" s="11"/>
      <c r="K2" s="12"/>
      <c r="M2" s="13" t="s">
        <v>28</v>
      </c>
      <c r="N2" s="12"/>
      <c r="O2" s="12"/>
    </row>
    <row r="3" spans="1:15" x14ac:dyDescent="0.25">
      <c r="A3" s="32" t="s">
        <v>35</v>
      </c>
      <c r="B3" s="33"/>
      <c r="C3" s="32"/>
      <c r="D3" s="32"/>
    </row>
    <row r="4" spans="1:15" ht="15.75" x14ac:dyDescent="0.25">
      <c r="A4" s="16" t="s">
        <v>1</v>
      </c>
      <c r="B4" s="27"/>
      <c r="C4" s="16"/>
      <c r="D4" s="7"/>
      <c r="G4" s="4" t="s">
        <v>3</v>
      </c>
      <c r="H4" s="4" t="s">
        <v>4</v>
      </c>
      <c r="I4" s="4" t="s">
        <v>5</v>
      </c>
      <c r="J4" s="4" t="s">
        <v>9</v>
      </c>
      <c r="K4" s="3" t="s">
        <v>10</v>
      </c>
      <c r="M4" s="24"/>
      <c r="N4" s="19" t="s">
        <v>14</v>
      </c>
      <c r="O4" s="19" t="s">
        <v>15</v>
      </c>
    </row>
    <row r="5" spans="1:15" ht="15.75" x14ac:dyDescent="0.25">
      <c r="A5" s="17"/>
      <c r="B5" s="28"/>
      <c r="C5" s="18"/>
      <c r="D5" s="18"/>
      <c r="F5" s="3" t="s">
        <v>6</v>
      </c>
      <c r="G5" s="5">
        <f>AVERAGE(G16:G68)</f>
        <v>1.4863014871246036</v>
      </c>
      <c r="H5" s="5">
        <f t="shared" ref="H5:K5" si="0">AVERAGE(H16:H68)</f>
        <v>0.95561469852595771</v>
      </c>
      <c r="I5" s="5">
        <f t="shared" si="0"/>
        <v>0.69389289244091978</v>
      </c>
      <c r="J5" s="5">
        <f t="shared" si="0"/>
        <v>1.1210367124934231</v>
      </c>
      <c r="K5" s="5">
        <f t="shared" si="0"/>
        <v>1.1539544011525584</v>
      </c>
      <c r="M5" s="25" t="s">
        <v>13</v>
      </c>
      <c r="N5" s="22">
        <v>0.68674999999999997</v>
      </c>
      <c r="O5" s="22">
        <v>0.95632499999999998</v>
      </c>
    </row>
    <row r="6" spans="1:15" x14ac:dyDescent="0.25">
      <c r="A6" s="26" t="s">
        <v>27</v>
      </c>
      <c r="B6" s="29"/>
      <c r="F6" s="3" t="s">
        <v>7</v>
      </c>
      <c r="G6" s="5">
        <f>_xlfn.STDEV.S(G16:G68)</f>
        <v>0.14493764367649553</v>
      </c>
      <c r="H6" s="5">
        <f t="shared" ref="H6:K6" si="1">_xlfn.STDEV.S(H16:H68)</f>
        <v>0.10726664521945081</v>
      </c>
      <c r="I6" s="5">
        <f t="shared" si="1"/>
        <v>3.5388968695433107E-2</v>
      </c>
      <c r="J6" s="5">
        <f t="shared" si="1"/>
        <v>7.9171203143248589E-2</v>
      </c>
      <c r="K6" s="5">
        <f t="shared" si="1"/>
        <v>8.190391312984184E-2</v>
      </c>
      <c r="M6" s="25" t="s">
        <v>18</v>
      </c>
      <c r="N6" s="22">
        <v>0.08</v>
      </c>
      <c r="O6" s="22">
        <v>4.5999999999999999E-2</v>
      </c>
    </row>
    <row r="7" spans="1:15" ht="18" x14ac:dyDescent="0.35">
      <c r="A7" s="26" t="s">
        <v>30</v>
      </c>
      <c r="B7" s="29">
        <v>1.23</v>
      </c>
      <c r="F7" s="3" t="s">
        <v>8</v>
      </c>
      <c r="G7" s="5">
        <f>G6/G5</f>
        <v>9.7515641969040653E-2</v>
      </c>
      <c r="H7" s="5">
        <f t="shared" ref="H7:K7" si="2">H6/H5</f>
        <v>0.11224884400052694</v>
      </c>
      <c r="I7" s="5">
        <f t="shared" si="2"/>
        <v>5.1000621394095391E-2</v>
      </c>
      <c r="J7" s="5">
        <f t="shared" si="2"/>
        <v>7.0623202845119193E-2</v>
      </c>
      <c r="K7" s="5">
        <f t="shared" si="2"/>
        <v>7.0976732744410881E-2</v>
      </c>
      <c r="M7" s="9" t="s">
        <v>19</v>
      </c>
      <c r="N7" s="5">
        <f>N6/2</f>
        <v>0.04</v>
      </c>
      <c r="O7" s="5">
        <f>O6/2</f>
        <v>2.3E-2</v>
      </c>
    </row>
    <row r="8" spans="1:15" ht="18" x14ac:dyDescent="0.35">
      <c r="A8" s="26" t="s">
        <v>32</v>
      </c>
      <c r="B8" s="22">
        <f>SQRT(I11^2+N16^2)</f>
        <v>9.5146388602685927E-2</v>
      </c>
      <c r="F8" s="3" t="s">
        <v>16</v>
      </c>
      <c r="G8" s="34">
        <f>G7^2</f>
        <v>9.509300428634123E-3</v>
      </c>
      <c r="H8" s="34">
        <f t="shared" ref="H8:K8" si="3">H7^2</f>
        <v>1.2599802979454632E-2</v>
      </c>
      <c r="I8" s="34">
        <f t="shared" si="3"/>
        <v>2.6010633825838607E-3</v>
      </c>
      <c r="J8" s="34">
        <f t="shared" si="3"/>
        <v>4.9876367801028514E-3</v>
      </c>
      <c r="K8" s="34">
        <f t="shared" si="3"/>
        <v>5.037696591071528E-3</v>
      </c>
      <c r="M8" s="9" t="s">
        <v>20</v>
      </c>
      <c r="N8" s="6">
        <f>N7/N5</f>
        <v>5.8245358572988716E-2</v>
      </c>
      <c r="O8" s="6">
        <f>O7/O5</f>
        <v>2.4050401275716938E-2</v>
      </c>
    </row>
    <row r="9" spans="1:15" ht="18" x14ac:dyDescent="0.35">
      <c r="A9" s="26" t="s">
        <v>33</v>
      </c>
      <c r="B9" s="30">
        <f>B8*B7</f>
        <v>0.11703005798130368</v>
      </c>
      <c r="F9" s="3" t="s">
        <v>17</v>
      </c>
      <c r="G9" s="35">
        <f>COUNT(G16:G68)-1</f>
        <v>14</v>
      </c>
      <c r="H9" s="35">
        <f t="shared" ref="H9:K9" si="4">COUNT(H16:H68)-1</f>
        <v>13</v>
      </c>
      <c r="I9" s="35">
        <f t="shared" si="4"/>
        <v>3</v>
      </c>
      <c r="J9" s="35">
        <f t="shared" si="4"/>
        <v>30</v>
      </c>
      <c r="K9" s="35">
        <f t="shared" si="4"/>
        <v>17</v>
      </c>
      <c r="M9" s="9" t="s">
        <v>21</v>
      </c>
      <c r="N9" s="5">
        <f>I5</f>
        <v>0.69389289244091978</v>
      </c>
      <c r="O9" s="5">
        <f>H5</f>
        <v>0.95561469852595771</v>
      </c>
    </row>
    <row r="10" spans="1:15" ht="18" x14ac:dyDescent="0.35">
      <c r="A10" s="26" t="s">
        <v>34</v>
      </c>
      <c r="B10" s="30">
        <f>B9*2</f>
        <v>0.23406011596260737</v>
      </c>
      <c r="M10" s="9" t="s">
        <v>31</v>
      </c>
      <c r="N10" s="5">
        <f>N9-N5</f>
        <v>7.1428924409198125E-3</v>
      </c>
      <c r="O10" s="5">
        <f>O9-O5</f>
        <v>-7.1030147404227417E-4</v>
      </c>
    </row>
    <row r="11" spans="1:15" ht="18" x14ac:dyDescent="0.35">
      <c r="F11" s="9" t="s">
        <v>36</v>
      </c>
      <c r="I11" s="37">
        <f>SQRT(SUMPRODUCT(G8:K8,G9:K9)/SUM(G9:K9))</f>
        <v>8.3743639443122811E-2</v>
      </c>
      <c r="J11" s="4"/>
      <c r="M11" s="9" t="s">
        <v>22</v>
      </c>
      <c r="N11" s="6">
        <f>N10/N5</f>
        <v>1.0401008286741627E-2</v>
      </c>
      <c r="O11" s="6">
        <f>O10/O5</f>
        <v>-7.4274067293260578E-4</v>
      </c>
    </row>
    <row r="14" spans="1:15" x14ac:dyDescent="0.25">
      <c r="M14" s="14" t="s">
        <v>23</v>
      </c>
      <c r="N14" s="6">
        <f>SQRT(SUMSQ(N8:O8)/2)</f>
        <v>4.4558633264604498E-2</v>
      </c>
    </row>
    <row r="15" spans="1:15" ht="18" x14ac:dyDescent="0.35">
      <c r="F15" s="19" t="s">
        <v>2</v>
      </c>
      <c r="G15" s="20" t="s">
        <v>3</v>
      </c>
      <c r="H15" s="20" t="s">
        <v>4</v>
      </c>
      <c r="I15" s="20" t="s">
        <v>5</v>
      </c>
      <c r="J15" s="20" t="s">
        <v>9</v>
      </c>
      <c r="K15" s="19" t="s">
        <v>10</v>
      </c>
      <c r="M15" s="14" t="s">
        <v>24</v>
      </c>
      <c r="N15" s="6">
        <f>SQRT(SUMSQ(N11:O11)/2)</f>
        <v>7.3733519205343902E-3</v>
      </c>
    </row>
    <row r="16" spans="1:15" x14ac:dyDescent="0.25">
      <c r="F16" s="21">
        <v>41827</v>
      </c>
      <c r="G16" s="22"/>
      <c r="H16" s="22">
        <v>0.912609889085637</v>
      </c>
      <c r="I16" s="22"/>
      <c r="J16" s="22"/>
      <c r="K16" s="23"/>
      <c r="M16" s="14" t="s">
        <v>25</v>
      </c>
      <c r="N16" s="36">
        <f>SQRT(N15^2+N14^2)</f>
        <v>4.5164567051545694E-2</v>
      </c>
    </row>
    <row r="17" spans="6:11" x14ac:dyDescent="0.25">
      <c r="F17" s="21">
        <v>41829</v>
      </c>
      <c r="G17" s="22"/>
      <c r="H17" s="22">
        <v>0.84427326809665326</v>
      </c>
      <c r="I17" s="22"/>
      <c r="J17" s="22"/>
      <c r="K17" s="23"/>
    </row>
    <row r="18" spans="6:11" x14ac:dyDescent="0.25">
      <c r="F18" s="21">
        <v>41830</v>
      </c>
      <c r="G18" s="22">
        <v>1.3756862040382252</v>
      </c>
      <c r="H18" s="22">
        <v>0.87778273288412878</v>
      </c>
      <c r="I18" s="22"/>
      <c r="J18" s="22"/>
      <c r="K18" s="23"/>
    </row>
    <row r="19" spans="6:11" x14ac:dyDescent="0.25">
      <c r="F19" s="21">
        <v>41831</v>
      </c>
      <c r="G19" s="22">
        <v>1.1366360397999609</v>
      </c>
      <c r="H19" s="22">
        <v>0.8689888466246849</v>
      </c>
      <c r="I19" s="22"/>
      <c r="J19" s="22"/>
      <c r="K19" s="23"/>
    </row>
    <row r="20" spans="6:11" x14ac:dyDescent="0.25">
      <c r="F20" s="21">
        <v>41833</v>
      </c>
      <c r="G20" s="22">
        <v>1.2587771441090179</v>
      </c>
      <c r="H20" s="22">
        <v>1.0391630914454539</v>
      </c>
      <c r="I20" s="22"/>
      <c r="J20" s="22"/>
      <c r="K20" s="23"/>
    </row>
    <row r="21" spans="6:11" x14ac:dyDescent="0.25">
      <c r="F21" s="21">
        <v>41849</v>
      </c>
      <c r="G21" s="22">
        <v>1.4115270002624756</v>
      </c>
      <c r="H21" s="22">
        <v>0.89356744095595975</v>
      </c>
      <c r="I21" s="22"/>
      <c r="J21" s="22"/>
      <c r="K21" s="23"/>
    </row>
    <row r="22" spans="6:11" x14ac:dyDescent="0.25">
      <c r="F22" s="23"/>
      <c r="G22" s="22">
        <v>1.4706071648216199</v>
      </c>
      <c r="H22" s="22"/>
      <c r="I22" s="22"/>
      <c r="J22" s="22"/>
      <c r="K22" s="23"/>
    </row>
    <row r="23" spans="6:11" x14ac:dyDescent="0.25">
      <c r="F23" s="21">
        <v>42024</v>
      </c>
      <c r="G23" s="22"/>
      <c r="H23" s="22">
        <v>0.90924244040022451</v>
      </c>
      <c r="I23" s="22"/>
      <c r="J23" s="22"/>
      <c r="K23" s="23"/>
    </row>
    <row r="24" spans="6:11" x14ac:dyDescent="0.25">
      <c r="F24" s="21">
        <v>42027</v>
      </c>
      <c r="G24" s="22">
        <v>1.5583743758711515</v>
      </c>
      <c r="H24" s="22"/>
      <c r="I24" s="22"/>
      <c r="J24" s="22"/>
      <c r="K24" s="23"/>
    </row>
    <row r="25" spans="6:11" x14ac:dyDescent="0.25">
      <c r="F25" s="21">
        <v>42029</v>
      </c>
      <c r="G25" s="22">
        <v>1.594430604363674</v>
      </c>
      <c r="H25" s="22"/>
      <c r="I25" s="22"/>
      <c r="J25" s="22">
        <v>0.98302754113506807</v>
      </c>
      <c r="K25" s="23"/>
    </row>
    <row r="26" spans="6:11" x14ac:dyDescent="0.25">
      <c r="F26" s="21">
        <v>42031</v>
      </c>
      <c r="G26" s="22">
        <v>1.5535814092185696</v>
      </c>
      <c r="H26" s="22"/>
      <c r="I26" s="22"/>
      <c r="J26" s="22">
        <v>1.079623675284282</v>
      </c>
      <c r="K26" s="23"/>
    </row>
    <row r="27" spans="6:11" x14ac:dyDescent="0.25">
      <c r="F27" s="21">
        <v>42040</v>
      </c>
      <c r="G27" s="22">
        <v>1.574405683874228</v>
      </c>
      <c r="H27" s="22"/>
      <c r="I27" s="22"/>
      <c r="J27" s="22">
        <v>1.0408838950800698</v>
      </c>
      <c r="K27" s="23"/>
    </row>
    <row r="28" spans="6:11" x14ac:dyDescent="0.25">
      <c r="F28" s="21">
        <v>42042</v>
      </c>
      <c r="G28" s="22">
        <v>1.6234529134785765</v>
      </c>
      <c r="H28" s="22"/>
      <c r="I28" s="22"/>
      <c r="J28" s="22">
        <v>1.0488788408478449</v>
      </c>
      <c r="K28" s="23"/>
    </row>
    <row r="29" spans="6:11" x14ac:dyDescent="0.25">
      <c r="F29" s="21">
        <v>42045</v>
      </c>
      <c r="G29" s="22"/>
      <c r="H29" s="22"/>
      <c r="I29" s="22"/>
      <c r="J29" s="22">
        <v>1.0905149001610686</v>
      </c>
      <c r="K29" s="23"/>
    </row>
    <row r="30" spans="6:11" x14ac:dyDescent="0.25">
      <c r="F30" s="21">
        <v>42046</v>
      </c>
      <c r="G30" s="22"/>
      <c r="H30" s="22"/>
      <c r="I30" s="22"/>
      <c r="J30" s="22">
        <v>1.0458331283114166</v>
      </c>
      <c r="K30" s="23"/>
    </row>
    <row r="31" spans="6:11" x14ac:dyDescent="0.25">
      <c r="F31" s="21">
        <v>42048</v>
      </c>
      <c r="G31" s="22"/>
      <c r="H31" s="22"/>
      <c r="I31" s="22"/>
      <c r="J31" s="22">
        <v>1.114106330341569</v>
      </c>
      <c r="K31" s="23"/>
    </row>
    <row r="32" spans="6:11" x14ac:dyDescent="0.25">
      <c r="F32" s="21">
        <v>42055</v>
      </c>
      <c r="G32" s="22"/>
      <c r="H32" s="22"/>
      <c r="I32" s="22"/>
      <c r="J32" s="22">
        <v>1.1562792636893664</v>
      </c>
      <c r="K32" s="23"/>
    </row>
    <row r="33" spans="6:11" x14ac:dyDescent="0.25">
      <c r="F33" s="21">
        <v>42060</v>
      </c>
      <c r="G33" s="22"/>
      <c r="H33" s="22"/>
      <c r="I33" s="22"/>
      <c r="J33" s="22">
        <v>1.1909785506126258</v>
      </c>
      <c r="K33" s="23"/>
    </row>
    <row r="34" spans="6:11" x14ac:dyDescent="0.25">
      <c r="F34" s="21">
        <v>42066</v>
      </c>
      <c r="G34" s="22"/>
      <c r="H34" s="22"/>
      <c r="I34" s="22"/>
      <c r="J34" s="22">
        <v>1.1340193249198633</v>
      </c>
      <c r="K34" s="23"/>
    </row>
    <row r="35" spans="6:11" x14ac:dyDescent="0.25">
      <c r="F35" s="21">
        <v>42067</v>
      </c>
      <c r="G35" s="22"/>
      <c r="H35" s="22"/>
      <c r="I35" s="22"/>
      <c r="J35" s="22">
        <v>1.11525658835425</v>
      </c>
      <c r="K35" s="23"/>
    </row>
    <row r="36" spans="6:11" x14ac:dyDescent="0.25">
      <c r="F36" s="21">
        <v>42069</v>
      </c>
      <c r="G36" s="22"/>
      <c r="H36" s="22"/>
      <c r="I36" s="22"/>
      <c r="J36" s="22">
        <v>1.3450315858682675</v>
      </c>
      <c r="K36" s="23"/>
    </row>
    <row r="37" spans="6:11" x14ac:dyDescent="0.25">
      <c r="F37" s="21">
        <v>42072</v>
      </c>
      <c r="G37" s="22"/>
      <c r="H37" s="22"/>
      <c r="I37" s="22"/>
      <c r="J37" s="22">
        <v>1.0676998631265993</v>
      </c>
      <c r="K37" s="23"/>
    </row>
    <row r="38" spans="6:11" x14ac:dyDescent="0.25">
      <c r="F38" s="21">
        <v>42073</v>
      </c>
      <c r="G38" s="22"/>
      <c r="H38" s="22">
        <v>0.94606644181526356</v>
      </c>
      <c r="I38" s="22"/>
      <c r="J38" s="22">
        <v>1.0928357638939081</v>
      </c>
      <c r="K38" s="23"/>
    </row>
    <row r="39" spans="6:11" x14ac:dyDescent="0.25">
      <c r="F39" s="21">
        <v>42131</v>
      </c>
      <c r="G39" s="22"/>
      <c r="H39" s="22">
        <v>0.84630078147029153</v>
      </c>
      <c r="I39" s="22"/>
      <c r="J39" s="22">
        <v>0.95150556918848173</v>
      </c>
      <c r="K39" s="23"/>
    </row>
    <row r="40" spans="6:11" x14ac:dyDescent="0.25">
      <c r="F40" s="21">
        <v>42135</v>
      </c>
      <c r="G40" s="22">
        <v>1.5897031370511661</v>
      </c>
      <c r="H40" s="22"/>
      <c r="I40" s="22"/>
      <c r="J40" s="22">
        <v>1.2016492351386985</v>
      </c>
      <c r="K40" s="23"/>
    </row>
    <row r="41" spans="6:11" x14ac:dyDescent="0.25">
      <c r="F41" s="21">
        <v>42136</v>
      </c>
      <c r="G41" s="22">
        <v>1.4188677179494722</v>
      </c>
      <c r="H41" s="22"/>
      <c r="I41" s="22"/>
      <c r="J41" s="22">
        <v>1.1066739971104471</v>
      </c>
      <c r="K41" s="23"/>
    </row>
    <row r="42" spans="6:11" x14ac:dyDescent="0.25">
      <c r="F42" s="21">
        <v>42138</v>
      </c>
      <c r="G42" s="22">
        <v>1.6715661345031796</v>
      </c>
      <c r="H42" s="22"/>
      <c r="I42" s="22">
        <v>0.73125416049989489</v>
      </c>
      <c r="J42" s="22">
        <v>1.1294900928691811</v>
      </c>
      <c r="K42" s="23"/>
    </row>
    <row r="43" spans="6:11" x14ac:dyDescent="0.25">
      <c r="F43" s="21">
        <v>42142</v>
      </c>
      <c r="G43" s="22"/>
      <c r="H43" s="22"/>
      <c r="I43" s="22">
        <v>0.6510824195028414</v>
      </c>
      <c r="J43" s="22">
        <v>1.1792274016823772</v>
      </c>
      <c r="K43" s="23"/>
    </row>
    <row r="44" spans="6:11" x14ac:dyDescent="0.25">
      <c r="F44" s="21">
        <v>42143</v>
      </c>
      <c r="G44" s="22"/>
      <c r="H44" s="22"/>
      <c r="I44" s="22">
        <v>0.68059111888782597</v>
      </c>
      <c r="J44" s="22">
        <v>1.1544390100685435</v>
      </c>
      <c r="K44" s="23"/>
    </row>
    <row r="45" spans="6:11" x14ac:dyDescent="0.25">
      <c r="F45" s="21">
        <v>42164</v>
      </c>
      <c r="G45" s="22"/>
      <c r="H45" s="22"/>
      <c r="I45" s="22"/>
      <c r="J45" s="22">
        <v>1.08031870039044</v>
      </c>
      <c r="K45" s="23"/>
    </row>
    <row r="46" spans="6:11" x14ac:dyDescent="0.25">
      <c r="F46" s="21">
        <v>42167</v>
      </c>
      <c r="G46" s="22"/>
      <c r="H46" s="22"/>
      <c r="I46" s="22"/>
      <c r="J46" s="22">
        <v>1.1120042201823548</v>
      </c>
      <c r="K46" s="23"/>
    </row>
    <row r="47" spans="6:11" x14ac:dyDescent="0.25">
      <c r="F47" s="23"/>
      <c r="G47" s="22"/>
      <c r="H47" s="22"/>
      <c r="I47" s="22"/>
      <c r="J47" s="22">
        <v>1.1399999999999999</v>
      </c>
      <c r="K47" s="23"/>
    </row>
    <row r="48" spans="6:11" x14ac:dyDescent="0.25">
      <c r="F48" s="21">
        <v>42255</v>
      </c>
      <c r="G48" s="22">
        <v>1.5073734042928493</v>
      </c>
      <c r="H48" s="22">
        <v>0.99781753599812484</v>
      </c>
      <c r="I48" s="22"/>
      <c r="J48" s="22">
        <v>1.1998260419454549</v>
      </c>
      <c r="K48" s="23"/>
    </row>
    <row r="49" spans="6:11" x14ac:dyDescent="0.25">
      <c r="F49" s="21">
        <v>42257</v>
      </c>
      <c r="G49" s="22">
        <v>1.5495333732348868</v>
      </c>
      <c r="H49" s="22">
        <v>1.0375904951288619</v>
      </c>
      <c r="I49" s="22"/>
      <c r="J49" s="22">
        <v>1.1484979593849156</v>
      </c>
      <c r="K49" s="23"/>
    </row>
    <row r="50" spans="6:11" x14ac:dyDescent="0.25">
      <c r="F50" s="21">
        <v>42261</v>
      </c>
      <c r="G50" s="22"/>
      <c r="H50" s="22"/>
      <c r="I50" s="22"/>
      <c r="J50" s="22">
        <v>1.165411589203724</v>
      </c>
      <c r="K50" s="23"/>
    </row>
    <row r="51" spans="6:11" x14ac:dyDescent="0.25">
      <c r="F51" s="21">
        <v>42264</v>
      </c>
      <c r="G51" s="22"/>
      <c r="H51" s="22"/>
      <c r="I51" s="22"/>
      <c r="J51" s="22">
        <v>1.1572812810893294</v>
      </c>
      <c r="K51" s="23">
        <v>1.0875167698168262</v>
      </c>
    </row>
    <row r="52" spans="6:11" x14ac:dyDescent="0.25">
      <c r="F52" s="21">
        <v>42268</v>
      </c>
      <c r="G52" s="22"/>
      <c r="H52" s="22"/>
      <c r="I52" s="22">
        <v>0.71264387087311665</v>
      </c>
      <c r="J52" s="22">
        <v>1.1637984164644883</v>
      </c>
      <c r="K52" s="23">
        <v>1.1726781873503043</v>
      </c>
    </row>
    <row r="53" spans="6:11" x14ac:dyDescent="0.25">
      <c r="F53" s="21">
        <v>42272</v>
      </c>
      <c r="G53" s="22"/>
      <c r="H53" s="22"/>
      <c r="I53" s="22"/>
      <c r="J53" s="22">
        <v>0.97881931902584418</v>
      </c>
      <c r="K53" s="23">
        <v>1.0265403655525771</v>
      </c>
    </row>
    <row r="54" spans="6:11" x14ac:dyDescent="0.25">
      <c r="F54" s="21">
        <v>42273</v>
      </c>
      <c r="G54" s="22"/>
      <c r="H54" s="22"/>
      <c r="I54" s="22"/>
      <c r="J54" s="22">
        <v>1.24</v>
      </c>
      <c r="K54" s="23">
        <v>1.1426196294169417</v>
      </c>
    </row>
    <row r="55" spans="6:11" x14ac:dyDescent="0.25">
      <c r="F55" s="21">
        <v>42275</v>
      </c>
      <c r="G55" s="22"/>
      <c r="H55" s="22"/>
      <c r="I55" s="22"/>
      <c r="J55" s="22">
        <v>1.1382260019256374</v>
      </c>
      <c r="K55" s="23">
        <v>1.1368052210304724</v>
      </c>
    </row>
    <row r="56" spans="6:11" x14ac:dyDescent="0.25">
      <c r="F56" s="21">
        <v>42283</v>
      </c>
      <c r="G56" s="22"/>
      <c r="H56" s="22"/>
      <c r="I56" s="22"/>
      <c r="J56" s="22"/>
      <c r="K56" s="23">
        <v>1.1107961995669584</v>
      </c>
    </row>
    <row r="57" spans="6:11" x14ac:dyDescent="0.25">
      <c r="F57" s="21">
        <v>42285</v>
      </c>
      <c r="G57" s="22"/>
      <c r="H57" s="22"/>
      <c r="I57" s="22"/>
      <c r="J57" s="22"/>
      <c r="K57" s="23">
        <v>1.05</v>
      </c>
    </row>
    <row r="58" spans="6:11" x14ac:dyDescent="0.25">
      <c r="F58" s="21">
        <v>42290</v>
      </c>
      <c r="G58" s="22"/>
      <c r="H58" s="22"/>
      <c r="I58" s="22"/>
      <c r="J58" s="22"/>
      <c r="K58" s="23">
        <v>1.07</v>
      </c>
    </row>
    <row r="59" spans="6:11" x14ac:dyDescent="0.25">
      <c r="F59" s="21">
        <v>42310</v>
      </c>
      <c r="G59" s="22"/>
      <c r="H59" s="22"/>
      <c r="I59" s="22"/>
      <c r="J59" s="22"/>
      <c r="K59" s="23">
        <v>1.3113553037923811</v>
      </c>
    </row>
    <row r="60" spans="6:11" x14ac:dyDescent="0.25">
      <c r="F60" s="21">
        <v>42311</v>
      </c>
      <c r="G60" s="22"/>
      <c r="H60" s="22"/>
      <c r="I60" s="22"/>
      <c r="J60" s="22"/>
      <c r="K60" s="23">
        <v>1.1646838217140605</v>
      </c>
    </row>
    <row r="61" spans="6:11" x14ac:dyDescent="0.25">
      <c r="F61" s="21">
        <v>42312</v>
      </c>
      <c r="G61" s="22"/>
      <c r="H61" s="22"/>
      <c r="I61" s="22"/>
      <c r="J61" s="22"/>
      <c r="K61" s="23">
        <v>1.1976436746909378</v>
      </c>
    </row>
    <row r="62" spans="6:11" x14ac:dyDescent="0.25">
      <c r="F62" s="21">
        <v>42319</v>
      </c>
      <c r="G62" s="22"/>
      <c r="H62" s="22"/>
      <c r="I62" s="22"/>
      <c r="J62" s="22"/>
      <c r="K62" s="23">
        <v>1.1100000000000001</v>
      </c>
    </row>
    <row r="63" spans="6:11" x14ac:dyDescent="0.25">
      <c r="F63" s="21">
        <v>42466</v>
      </c>
      <c r="G63" s="22"/>
      <c r="H63" s="22">
        <v>0.96</v>
      </c>
      <c r="I63" s="22"/>
      <c r="J63" s="22"/>
      <c r="K63" s="23">
        <v>1.1599999999999999</v>
      </c>
    </row>
    <row r="64" spans="6:11" x14ac:dyDescent="0.25">
      <c r="F64" s="21">
        <v>42478</v>
      </c>
      <c r="G64" s="22"/>
      <c r="H64" s="22">
        <v>0.99520281545812139</v>
      </c>
      <c r="I64" s="22"/>
      <c r="J64" s="22"/>
      <c r="K64" s="23">
        <v>1.2154917058853947</v>
      </c>
    </row>
    <row r="65" spans="6:11" x14ac:dyDescent="0.25">
      <c r="F65" s="21">
        <v>42479</v>
      </c>
      <c r="G65" s="22"/>
      <c r="H65" s="22">
        <v>1.25</v>
      </c>
      <c r="I65" s="22"/>
      <c r="J65" s="22"/>
      <c r="K65" s="23">
        <v>1.17</v>
      </c>
    </row>
    <row r="66" spans="6:11" x14ac:dyDescent="0.25">
      <c r="F66" s="21">
        <v>42489</v>
      </c>
      <c r="G66" s="22"/>
      <c r="H66" s="22"/>
      <c r="I66" s="22"/>
      <c r="J66" s="22"/>
      <c r="K66" s="23">
        <v>1.26</v>
      </c>
    </row>
    <row r="67" spans="6:11" x14ac:dyDescent="0.25">
      <c r="F67" s="21">
        <v>42542</v>
      </c>
      <c r="G67" s="22"/>
      <c r="H67" s="22"/>
      <c r="I67" s="22"/>
      <c r="J67" s="22"/>
      <c r="K67" s="23">
        <v>1.3062533452295519</v>
      </c>
    </row>
    <row r="68" spans="6:11" x14ac:dyDescent="0.25">
      <c r="F68" s="21">
        <v>42544</v>
      </c>
      <c r="G68" s="22"/>
      <c r="H68" s="22"/>
      <c r="I68" s="22"/>
      <c r="J68" s="22"/>
      <c r="K68" s="23">
        <v>1.0787949966996446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 with Nordtest, Fe in seawater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Leito</dc:creator>
  <cp:lastModifiedBy>Ivo Leito</cp:lastModifiedBy>
  <dcterms:created xsi:type="dcterms:W3CDTF">2024-10-22T05:30:22Z</dcterms:created>
  <dcterms:modified xsi:type="dcterms:W3CDTF">2024-10-22T14:59:40Z</dcterms:modified>
</cp:coreProperties>
</file>